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fredericmarcon/Library/Mobile Documents/com~apple~CloudDocs/DATA_R/R_PROJET_MIX/"/>
    </mc:Choice>
  </mc:AlternateContent>
  <xr:revisionPtr revIDLastSave="0" documentId="13_ncr:1_{285FC7CE-44D6-B940-AC5F-027605426FF9}" xr6:coauthVersionLast="47" xr6:coauthVersionMax="47" xr10:uidLastSave="{00000000-0000-0000-0000-000000000000}"/>
  <bookViews>
    <workbookView xWindow="380" yWindow="500" windowWidth="28040" windowHeight="16940" activeTab="1" xr2:uid="{20AD5F69-C462-5A49-A224-1EF3EBE66FF3}"/>
  </bookViews>
  <sheets>
    <sheet name="Mass_Uniformity" sheetId="2" r:id="rId1"/>
    <sheet name="Variability_Assesment" sheetId="1" r:id="rId2"/>
  </sheets>
  <definedNames>
    <definedName name="_xlnm.Print_Area" localSheetId="1">Variability_Assesment!$A$1:$F$43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2" l="1"/>
  <c r="C35" i="2"/>
  <c r="E15" i="2" s="1"/>
  <c r="D26" i="1"/>
  <c r="C32" i="1" s="1"/>
  <c r="E32" i="1" s="1"/>
  <c r="D27" i="1"/>
  <c r="C27" i="1"/>
  <c r="C26" i="1"/>
  <c r="E22" i="1" s="1"/>
  <c r="F30" i="2" l="1"/>
  <c r="F22" i="2"/>
  <c r="F20" i="2"/>
  <c r="F31" i="2"/>
  <c r="F23" i="2"/>
  <c r="F18" i="2"/>
  <c r="F28" i="2"/>
  <c r="F15" i="2"/>
  <c r="E35" i="2" s="1"/>
  <c r="F27" i="2"/>
  <c r="F19" i="2"/>
  <c r="F34" i="2"/>
  <c r="F26" i="2"/>
  <c r="F33" i="2"/>
  <c r="F25" i="2"/>
  <c r="F17" i="2"/>
  <c r="F29" i="2"/>
  <c r="F21" i="2"/>
  <c r="F32" i="2"/>
  <c r="F24" i="2"/>
  <c r="F16" i="2"/>
  <c r="E29" i="2"/>
  <c r="E22" i="2"/>
  <c r="E21" i="2"/>
  <c r="E30" i="2"/>
  <c r="E28" i="2"/>
  <c r="E20" i="2"/>
  <c r="D15" i="2"/>
  <c r="E27" i="2"/>
  <c r="E19" i="2"/>
  <c r="E23" i="2"/>
  <c r="E26" i="2"/>
  <c r="E18" i="2"/>
  <c r="E33" i="2"/>
  <c r="E25" i="2"/>
  <c r="E17" i="2"/>
  <c r="E32" i="2"/>
  <c r="E24" i="2"/>
  <c r="E16" i="2"/>
  <c r="E31" i="2"/>
  <c r="E34" i="2"/>
  <c r="C37" i="2"/>
  <c r="D28" i="1"/>
  <c r="D29" i="1" s="1"/>
  <c r="C28" i="1"/>
  <c r="C29" i="1" s="1"/>
  <c r="E23" i="1"/>
  <c r="E21" i="1"/>
  <c r="E20" i="1"/>
  <c r="E19" i="1"/>
  <c r="E16" i="1"/>
  <c r="E18" i="1"/>
  <c r="E25" i="1"/>
  <c r="E17" i="1"/>
  <c r="E24" i="1"/>
  <c r="G15" i="2" l="1"/>
  <c r="C33" i="1"/>
  <c r="E33" i="1" s="1"/>
  <c r="E26" i="1"/>
  <c r="E27" i="1"/>
  <c r="E28" i="1" l="1"/>
  <c r="E29" i="1" s="1"/>
  <c r="C35" i="1" s="1"/>
  <c r="E35" i="1" s="1"/>
  <c r="C34" i="1" l="1"/>
  <c r="E34" i="1" s="1"/>
</calcChain>
</file>

<file path=xl/sharedStrings.xml><?xml version="1.0" encoding="utf-8"?>
<sst xmlns="http://schemas.openxmlformats.org/spreadsheetml/2006/main" count="80" uniqueCount="53">
  <si>
    <t>2. Weigh the individual mass of these ten capsules and complete the table.</t>
  </si>
  <si>
    <t>Capsules identification</t>
  </si>
  <si>
    <t>Capsule 1</t>
  </si>
  <si>
    <t>Capsule 2</t>
  </si>
  <si>
    <t>Capsule 3</t>
  </si>
  <si>
    <t>Capsule 4</t>
  </si>
  <si>
    <t>Capsule 5</t>
  </si>
  <si>
    <t>Capsule 6</t>
  </si>
  <si>
    <t>Capsule 7</t>
  </si>
  <si>
    <t>Capsule 8</t>
  </si>
  <si>
    <t>Capsule 9</t>
  </si>
  <si>
    <t>Capsule 10</t>
  </si>
  <si>
    <t>Mass 
(mg or g)</t>
  </si>
  <si>
    <t>Content 
(% of specified content)</t>
  </si>
  <si>
    <t>Adjusted Content 
(% of specified content)</t>
  </si>
  <si>
    <t>Average</t>
  </si>
  <si>
    <t>Standard Deviation</t>
  </si>
  <si>
    <t>Squared Coefficient of Variation</t>
  </si>
  <si>
    <t>Coefficient of Variation</t>
  </si>
  <si>
    <t>Average Content</t>
  </si>
  <si>
    <t>Target</t>
  </si>
  <si>
    <t>[95 — 105] %</t>
  </si>
  <si>
    <t>[40 — 60] %</t>
  </si>
  <si>
    <t xml:space="preserve">Variability Assesment in Manual Compounding of Capsules  </t>
  </si>
  <si>
    <t>Results</t>
  </si>
  <si>
    <t>Part of Filling variability in total variabiltiy</t>
  </si>
  <si>
    <t>Part of Mixing variability in total variability</t>
  </si>
  <si>
    <t>CV(%) of Content</t>
  </si>
  <si>
    <t>&lt; 10%</t>
  </si>
  <si>
    <t>Name:</t>
  </si>
  <si>
    <t>Forname:</t>
  </si>
  <si>
    <t>0. Get a series of capsules prepared for which you have a validated dosage method by the learner.</t>
  </si>
  <si>
    <t>Value</t>
  </si>
  <si>
    <t>(Pharmacist signature)</t>
  </si>
  <si>
    <t>Compounding and results were reviewed by the training pharmacist</t>
  </si>
  <si>
    <t>Learner</t>
  </si>
  <si>
    <t>Date of assesment:</t>
  </si>
  <si>
    <t xml:space="preserve">1. Randomly sample 10 capsules and identify them. </t>
  </si>
  <si>
    <t>3. Measure the corresponding content of each of these 10 capsules, ensuring to maintain the identification of each capsule, calculate de percentage of the specified / labelled content (e.g. 105% if dosed at 105 mg with labelled content of 100 mg) and complete the table.</t>
  </si>
  <si>
    <t xml:space="preserve">Mass Uniformity Assesment in Manual Compounding of Capsules  </t>
  </si>
  <si>
    <t>Capsule 11</t>
  </si>
  <si>
    <t>Capsule 12</t>
  </si>
  <si>
    <t>Capsule 13</t>
  </si>
  <si>
    <t>Capsule 14</t>
  </si>
  <si>
    <t>Capsule 15</t>
  </si>
  <si>
    <t>Capsule 16</t>
  </si>
  <si>
    <t>Capsule 17</t>
  </si>
  <si>
    <t>Capsule 18</t>
  </si>
  <si>
    <t>Capsule 19</t>
  </si>
  <si>
    <t>Capsule 20</t>
  </si>
  <si>
    <t>1. Weigh an intact capsule. Taking care not to lose any fragments of the envelope, open the capsule and empty it as completely as possible. Weigh the shell. The mass of the contents is equal to the difference between the weighings. Repeat the test on the remaining 19 capsules.</t>
  </si>
  <si>
    <t>Limits</t>
  </si>
  <si>
    <t>Overall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</si>
</sst>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14"/>
      <color theme="1"/>
      <name val="Arial Nova Cond"/>
    </font>
    <font>
      <sz val="14"/>
      <color theme="1"/>
      <name val="Arial Nova Cond Bold"/>
    </font>
    <font>
      <b/>
      <sz val="24"/>
      <color theme="1"/>
      <name val="Arial Nova Cond Bold"/>
    </font>
    <font>
      <b/>
      <sz val="18"/>
      <color theme="1"/>
      <name val="Arial Nova Cond Bold"/>
    </font>
    <font>
      <sz val="2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right/>
      <top style="slantDashDot">
        <color indexed="64"/>
      </top>
      <bottom style="thin">
        <color indexed="64"/>
      </bottom>
      <diagonal/>
    </border>
    <border>
      <left/>
      <right/>
      <top/>
      <bottom style="thin">
        <color indexed="64"/>
      </bottom>
      <diagonal/>
    </border>
    <border>
      <left/>
      <right/>
      <top style="thin">
        <color indexed="64"/>
      </top>
      <bottom/>
      <diagonal/>
    </border>
    <border>
      <left/>
      <right/>
      <top/>
      <bottom style="slant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slantDashDot">
        <color indexed="64"/>
      </top>
      <bottom style="thin">
        <color indexed="64"/>
      </bottom>
      <diagonal/>
    </border>
    <border>
      <left style="thin">
        <color indexed="64"/>
      </left>
      <right style="medium">
        <color indexed="64"/>
      </right>
      <top style="slantDashDot">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slantDashDot">
        <color indexed="64"/>
      </bottom>
      <diagonal/>
    </border>
    <border>
      <left/>
      <right style="medium">
        <color indexed="64"/>
      </right>
      <top/>
      <bottom style="slant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4" fillId="0" borderId="0" xfId="0" applyFont="1"/>
    <xf numFmtId="0" fontId="5" fillId="3" borderId="9" xfId="0" applyFont="1" applyFill="1" applyBorder="1" applyAlignment="1">
      <alignment horizontal="right" vertical="center"/>
    </xf>
    <xf numFmtId="9" fontId="7" fillId="3" borderId="3" xfId="1" applyFont="1" applyFill="1" applyBorder="1" applyAlignment="1" applyProtection="1">
      <alignment horizontal="center" vertical="center" wrapText="1"/>
    </xf>
    <xf numFmtId="9" fontId="4" fillId="3" borderId="3" xfId="0" applyNumberFormat="1" applyFont="1" applyFill="1" applyBorder="1" applyAlignment="1">
      <alignment horizontal="left" vertical="center"/>
    </xf>
    <xf numFmtId="0" fontId="3" fillId="3" borderId="10" xfId="0" applyFont="1" applyFill="1" applyBorder="1"/>
    <xf numFmtId="9" fontId="7" fillId="3" borderId="0" xfId="1" applyFont="1" applyFill="1" applyBorder="1" applyAlignment="1" applyProtection="1">
      <alignment horizontal="center" vertical="center" wrapText="1"/>
    </xf>
    <xf numFmtId="9" fontId="4" fillId="3" borderId="0" xfId="0" applyNumberFormat="1" applyFont="1" applyFill="1" applyAlignment="1">
      <alignment horizontal="left" vertical="center"/>
    </xf>
    <xf numFmtId="0" fontId="4" fillId="0" borderId="21" xfId="0" applyFont="1" applyBorder="1"/>
    <xf numFmtId="0" fontId="4" fillId="0" borderId="22" xfId="0" applyFont="1" applyBorder="1" applyAlignment="1">
      <alignment wrapText="1"/>
    </xf>
    <xf numFmtId="0" fontId="4" fillId="0" borderId="23" xfId="0" applyFont="1" applyBorder="1"/>
    <xf numFmtId="0" fontId="4" fillId="0" borderId="0" xfId="0" applyFont="1" applyAlignment="1">
      <alignment wrapText="1"/>
    </xf>
    <xf numFmtId="0" fontId="5" fillId="3" borderId="10" xfId="0" applyFont="1" applyFill="1" applyBorder="1" applyAlignment="1">
      <alignment horizontal="center" vertical="center"/>
    </xf>
    <xf numFmtId="0" fontId="3" fillId="3" borderId="17" xfId="0" applyFont="1" applyFill="1" applyBorder="1" applyAlignment="1">
      <alignment horizontal="right" vertical="center"/>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3" borderId="13" xfId="0" applyFont="1" applyFill="1" applyBorder="1" applyAlignment="1">
      <alignment horizontal="right" vertical="center"/>
    </xf>
    <xf numFmtId="0" fontId="4" fillId="3" borderId="0" xfId="0" applyFont="1" applyFill="1" applyAlignment="1">
      <alignment horizontal="center" vertical="center" wrapText="1"/>
    </xf>
    <xf numFmtId="0" fontId="4" fillId="3" borderId="10" xfId="0" applyFont="1" applyFill="1" applyBorder="1" applyAlignment="1">
      <alignment horizontal="center" vertical="center" wrapText="1"/>
    </xf>
    <xf numFmtId="0" fontId="3" fillId="3" borderId="19" xfId="0" applyFont="1" applyFill="1" applyBorder="1" applyAlignment="1">
      <alignment horizontal="right" vertical="center"/>
    </xf>
    <xf numFmtId="0" fontId="4" fillId="3" borderId="5"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9" xfId="0" applyFont="1" applyFill="1" applyBorder="1"/>
    <xf numFmtId="0" fontId="4" fillId="3" borderId="0" xfId="0" applyFont="1" applyFill="1" applyAlignment="1">
      <alignment wrapText="1"/>
    </xf>
    <xf numFmtId="0" fontId="4" fillId="3" borderId="10" xfId="0" applyFont="1" applyFill="1" applyBorder="1"/>
    <xf numFmtId="0" fontId="4" fillId="3" borderId="24" xfId="0" applyFont="1" applyFill="1" applyBorder="1"/>
    <xf numFmtId="0" fontId="3" fillId="3" borderId="1" xfId="0" applyFont="1" applyFill="1" applyBorder="1" applyAlignment="1">
      <alignment horizontal="center" vertical="center"/>
    </xf>
    <xf numFmtId="0" fontId="3" fillId="3" borderId="1" xfId="0" applyFont="1" applyFill="1" applyBorder="1" applyAlignment="1">
      <alignment horizontal="left" vertical="center"/>
    </xf>
    <xf numFmtId="0" fontId="3" fillId="3" borderId="25" xfId="0" applyFont="1" applyFill="1" applyBorder="1"/>
    <xf numFmtId="0" fontId="3" fillId="3" borderId="9" xfId="0" applyFont="1" applyFill="1" applyBorder="1" applyAlignment="1">
      <alignment horizontal="right" vertical="center"/>
    </xf>
    <xf numFmtId="0" fontId="7" fillId="3" borderId="0" xfId="0" applyFont="1" applyFill="1" applyAlignment="1">
      <alignment horizontal="center" vertical="center" wrapText="1"/>
    </xf>
    <xf numFmtId="0" fontId="4" fillId="3" borderId="0" xfId="0" applyFont="1" applyFill="1" applyAlignment="1">
      <alignment horizontal="left" vertical="center"/>
    </xf>
    <xf numFmtId="0" fontId="3" fillId="3" borderId="26" xfId="0" applyFont="1" applyFill="1" applyBorder="1" applyAlignment="1">
      <alignment horizontal="right" vertical="center"/>
    </xf>
    <xf numFmtId="0" fontId="3" fillId="3" borderId="27" xfId="0" applyFont="1" applyFill="1" applyBorder="1"/>
    <xf numFmtId="0" fontId="4" fillId="3" borderId="14" xfId="0" applyFont="1" applyFill="1" applyBorder="1" applyAlignment="1">
      <alignment horizontal="center" vertical="center"/>
    </xf>
    <xf numFmtId="0" fontId="4" fillId="0" borderId="0" xfId="0" applyFont="1" applyAlignment="1">
      <alignment horizontal="right" vertical="center"/>
    </xf>
    <xf numFmtId="0" fontId="4" fillId="3" borderId="16"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5" xfId="0" applyFont="1" applyFill="1" applyBorder="1" applyAlignment="1">
      <alignment horizontal="right" vertical="center"/>
    </xf>
    <xf numFmtId="0" fontId="8" fillId="3" borderId="9" xfId="0" applyFont="1" applyFill="1" applyBorder="1"/>
    <xf numFmtId="0" fontId="3" fillId="3" borderId="10" xfId="0" applyFont="1" applyFill="1" applyBorder="1" applyAlignment="1">
      <alignment wrapText="1"/>
    </xf>
    <xf numFmtId="0" fontId="3" fillId="3" borderId="11" xfId="0" applyFont="1" applyFill="1" applyBorder="1" applyAlignment="1">
      <alignment horizontal="right" vertical="center"/>
    </xf>
    <xf numFmtId="0" fontId="3" fillId="3" borderId="2" xfId="0" applyFont="1" applyFill="1" applyBorder="1" applyAlignment="1">
      <alignment vertical="center" wrapText="1"/>
    </xf>
    <xf numFmtId="0" fontId="3" fillId="3" borderId="12" xfId="0" applyFont="1" applyFill="1" applyBorder="1" applyAlignment="1">
      <alignment vertical="center" wrapText="1"/>
    </xf>
    <xf numFmtId="0" fontId="4" fillId="3" borderId="10" xfId="0" applyFont="1" applyFill="1" applyBorder="1" applyAlignment="1">
      <alignment horizontal="right" vertical="center"/>
    </xf>
    <xf numFmtId="0" fontId="9" fillId="3" borderId="9" xfId="0" applyFont="1" applyFill="1" applyBorder="1" applyAlignment="1">
      <alignment horizontal="right" vertical="center"/>
    </xf>
    <xf numFmtId="14" fontId="4" fillId="3" borderId="0" xfId="0" applyNumberFormat="1" applyFont="1" applyFill="1" applyAlignment="1">
      <alignment vertical="center"/>
    </xf>
    <xf numFmtId="0" fontId="8" fillId="3" borderId="9" xfId="0" applyFont="1" applyFill="1" applyBorder="1" applyAlignment="1">
      <alignment horizontal="center" vertical="center"/>
    </xf>
    <xf numFmtId="0" fontId="8" fillId="3" borderId="0" xfId="0" applyFont="1" applyFill="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right"/>
    </xf>
    <xf numFmtId="0" fontId="4" fillId="2" borderId="0" xfId="0" applyFont="1" applyFill="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3" borderId="10" xfId="0" applyFont="1" applyFill="1" applyBorder="1" applyAlignment="1">
      <alignment horizontal="left"/>
    </xf>
    <xf numFmtId="0" fontId="4" fillId="0" borderId="0" xfId="0" applyFont="1" applyAlignment="1">
      <alignment horizontal="left"/>
    </xf>
    <xf numFmtId="0" fontId="3" fillId="3" borderId="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0" fillId="0" borderId="18" xfId="0" applyBorder="1" applyAlignment="1">
      <alignment horizontal="center"/>
    </xf>
    <xf numFmtId="0" fontId="0" fillId="0" borderId="10" xfId="0" applyBorder="1"/>
    <xf numFmtId="0" fontId="0" fillId="0" borderId="9" xfId="0" applyBorder="1"/>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4" fillId="2" borderId="0" xfId="0" applyFont="1" applyFill="1" applyAlignment="1" applyProtection="1">
      <alignment horizontal="right" vertical="center" wrapText="1"/>
      <protection locked="0"/>
    </xf>
    <xf numFmtId="14" fontId="4" fillId="2" borderId="0" xfId="0" applyNumberFormat="1" applyFont="1" applyFill="1" applyAlignment="1" applyProtection="1">
      <alignment horizontal="center" vertical="center" wrapText="1"/>
      <protection locked="0"/>
    </xf>
    <xf numFmtId="0" fontId="5" fillId="3" borderId="9" xfId="0" applyFont="1" applyFill="1" applyBorder="1" applyAlignment="1">
      <alignment horizontal="center" vertical="center"/>
    </xf>
    <xf numFmtId="0" fontId="5" fillId="3" borderId="0" xfId="0" applyFont="1" applyFill="1" applyAlignment="1">
      <alignment horizontal="center" vertical="center"/>
    </xf>
    <xf numFmtId="0" fontId="5" fillId="3" borderId="10" xfId="0" applyFont="1" applyFill="1" applyBorder="1" applyAlignment="1">
      <alignment horizontal="center" vertical="center"/>
    </xf>
    <xf numFmtId="0" fontId="5" fillId="2" borderId="0" xfId="0" applyFont="1" applyFill="1" applyAlignment="1" applyProtection="1">
      <alignment horizontal="center" vertical="center"/>
      <protection locked="0"/>
    </xf>
    <xf numFmtId="9" fontId="7" fillId="2" borderId="0" xfId="1" applyFont="1" applyFill="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6" fillId="3" borderId="0" xfId="0" applyFont="1" applyFill="1" applyAlignment="1">
      <alignment horizontal="left"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0" fillId="0" borderId="4" xfId="0" applyBorder="1" applyAlignment="1">
      <alignment horizontal="right" vertical="center"/>
    </xf>
    <xf numFmtId="0" fontId="0" fillId="0" borderId="0" xfId="0" applyAlignment="1">
      <alignment horizontal="right" vertical="center"/>
    </xf>
    <xf numFmtId="0" fontId="6" fillId="3" borderId="9" xfId="0" applyFont="1" applyFill="1" applyBorder="1" applyAlignment="1">
      <alignment horizontal="left" vertical="center"/>
    </xf>
    <xf numFmtId="0" fontId="6" fillId="3" borderId="0" xfId="0" applyFont="1" applyFill="1" applyAlignment="1">
      <alignment horizontal="lef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DBD76-D3EA-7D4D-A896-0416DEC95CFE}">
  <dimension ref="A1:G45"/>
  <sheetViews>
    <sheetView workbookViewId="0">
      <selection activeCellId="18" sqref="A43:XFD1048576 E42:XFD42 A42:B42 E41:XFD41 A41:B41 A35:XFD40 D16:XFD34 A16:B34 D15:XFD15 A15:B15 A9:XFD14 E8:XFD8 A8:B8 A7:XFD7 E6:XFD6 A6:B6 E5:XFD5 A5:B5 A1:XFD4"/>
    </sheetView>
  </sheetViews>
  <sheetFormatPr baseColWidth="10" defaultRowHeight="16" x14ac:dyDescent="0.2"/>
  <cols>
    <col min="1" max="1" width="1.6640625" customWidth="1"/>
    <col min="2" max="2" width="42.5" customWidth="1"/>
    <col min="3" max="3" width="24" customWidth="1"/>
    <col min="4" max="4" width="16.33203125" customWidth="1"/>
    <col min="5" max="5" width="25.6640625" customWidth="1"/>
    <col min="6" max="6" width="2.1640625" hidden="1" customWidth="1"/>
    <col min="7" max="7" width="1.6640625" customWidth="1"/>
  </cols>
  <sheetData>
    <row r="1" spans="1:7" ht="20" thickBot="1" x14ac:dyDescent="0.3">
      <c r="A1" s="1"/>
      <c r="B1" s="1"/>
      <c r="C1" s="11"/>
      <c r="D1" s="11"/>
      <c r="E1" s="1"/>
      <c r="F1" s="1"/>
    </row>
    <row r="2" spans="1:7" ht="30" x14ac:dyDescent="0.25">
      <c r="A2" s="1"/>
      <c r="B2" s="61" t="s">
        <v>39</v>
      </c>
      <c r="C2" s="62"/>
      <c r="D2" s="62"/>
      <c r="E2" s="63"/>
      <c r="F2" s="1"/>
    </row>
    <row r="3" spans="1:7" ht="30" x14ac:dyDescent="0.25">
      <c r="A3" s="1"/>
      <c r="B3" s="47"/>
      <c r="C3" s="48"/>
      <c r="D3" s="48"/>
      <c r="E3" s="49"/>
      <c r="F3" s="1"/>
    </row>
    <row r="4" spans="1:7" ht="30" x14ac:dyDescent="0.35">
      <c r="A4" s="1"/>
      <c r="B4" s="50" t="s">
        <v>35</v>
      </c>
      <c r="C4" s="23"/>
      <c r="D4" s="23"/>
      <c r="E4" s="24"/>
      <c r="F4" s="1"/>
    </row>
    <row r="5" spans="1:7" ht="22" x14ac:dyDescent="0.2">
      <c r="A5" s="35"/>
      <c r="B5" s="45" t="s">
        <v>29</v>
      </c>
      <c r="C5" s="64"/>
      <c r="D5" s="64"/>
      <c r="E5" s="44"/>
      <c r="F5" s="35"/>
    </row>
    <row r="6" spans="1:7" ht="22" x14ac:dyDescent="0.2">
      <c r="A6" s="35"/>
      <c r="B6" s="45" t="s">
        <v>30</v>
      </c>
      <c r="C6" s="64"/>
      <c r="D6" s="64"/>
      <c r="E6" s="44"/>
      <c r="F6" s="35"/>
    </row>
    <row r="7" spans="1:7" ht="22" x14ac:dyDescent="0.2">
      <c r="A7" s="35"/>
      <c r="B7" s="45"/>
      <c r="C7" s="46"/>
      <c r="D7" s="46"/>
      <c r="E7" s="44"/>
      <c r="F7" s="35"/>
    </row>
    <row r="8" spans="1:7" ht="22" x14ac:dyDescent="0.2">
      <c r="A8" s="35"/>
      <c r="B8" s="45" t="s">
        <v>36</v>
      </c>
      <c r="C8" s="65"/>
      <c r="D8" s="65"/>
      <c r="E8" s="44"/>
      <c r="F8" s="35"/>
    </row>
    <row r="9" spans="1:7" ht="30" x14ac:dyDescent="0.35">
      <c r="A9" s="1"/>
      <c r="B9" s="39"/>
      <c r="C9" s="23"/>
      <c r="D9" s="23"/>
      <c r="E9" s="24"/>
      <c r="F9" s="1"/>
    </row>
    <row r="10" spans="1:7" ht="32" customHeight="1" x14ac:dyDescent="0.25">
      <c r="A10" s="54"/>
      <c r="B10" s="71" t="s">
        <v>50</v>
      </c>
      <c r="C10" s="72"/>
      <c r="D10" s="72"/>
      <c r="E10" s="53"/>
      <c r="F10" s="54"/>
    </row>
    <row r="11" spans="1:7" ht="32" customHeight="1" x14ac:dyDescent="0.25">
      <c r="A11" s="54"/>
      <c r="B11" s="71"/>
      <c r="C11" s="72"/>
      <c r="D11" s="72"/>
      <c r="E11" s="53"/>
      <c r="F11" s="54"/>
    </row>
    <row r="12" spans="1:7" ht="32" customHeight="1" x14ac:dyDescent="0.25">
      <c r="A12" s="54"/>
      <c r="B12" s="71"/>
      <c r="C12" s="72"/>
      <c r="D12" s="72"/>
      <c r="E12" s="53"/>
      <c r="F12" s="54"/>
    </row>
    <row r="13" spans="1:7" ht="20" thickBot="1" x14ac:dyDescent="0.3">
      <c r="A13" s="1"/>
      <c r="B13" s="22"/>
      <c r="C13" s="23"/>
      <c r="D13" s="23"/>
      <c r="E13" s="40"/>
      <c r="F13" s="1"/>
    </row>
    <row r="14" spans="1:7" ht="40" x14ac:dyDescent="0.25">
      <c r="A14" s="1"/>
      <c r="B14" s="41" t="s">
        <v>1</v>
      </c>
      <c r="C14" s="55" t="s">
        <v>12</v>
      </c>
      <c r="D14" s="55" t="s">
        <v>51</v>
      </c>
      <c r="E14" s="56" t="s">
        <v>24</v>
      </c>
      <c r="F14" s="1"/>
    </row>
    <row r="15" spans="1:7" ht="19" x14ac:dyDescent="0.2">
      <c r="B15" s="37" t="s">
        <v>2</v>
      </c>
      <c r="C15" s="57"/>
      <c r="D15" s="73" t="str">
        <f>IF(ISNUMBER($C$35),IF($C$35&lt;300,"["&amp;C35*0.9&amp;" – "&amp;C35*1.1&amp;"]","["&amp;C35*0.925&amp;" – "&amp;C35*1.075&amp;"]"),"—")</f>
        <v>—</v>
      </c>
      <c r="E15" s="58" t="str">
        <f t="shared" ref="E15:E22" si="0">IF(ISNUMBER($C$35),IF($C$35&lt;300,IF(OR(C15&lt;$C$35*(1-0.15),C15&gt;$C$35*(1+0.15)),"&gt; 2T",IF(OR(C15&lt;$C$35*(1-0.075),C15&gt;$C$35*(1+0.075)),"&gt; T","PASS")),IF(OR(C15&lt;$C$35*(1-0.2),C15&gt;$C$35*(1+0.2)),"&gt; 2T",IF(OR(C15&lt;$C$35*(1-0.1),C15&gt;$C$35*(1+0.1)),"&gt; T","PASS"))),"—")</f>
        <v>—</v>
      </c>
      <c r="F15" t="str">
        <f>IF(ISNUMBER($C$35),IF($C$35&lt;300,IF(OR(C15&lt;$C$35*(1-0.15),C15&gt;$C$35*(1+0.15)),3,IF(OR(C15&lt;$C$35*(1-0.075),C15&gt;$C$35*(1+0.075)),1,0)),IF(OR(C15&lt;$C$35*(1-0.2),C15&gt;$C$35*(1+0.2)),3,IF(OR(C15&lt;$C$35*(1-0.1),C15&gt;$C$35*(1+0.1)),1,0))),"—")</f>
        <v>—</v>
      </c>
      <c r="G15">
        <f xml:space="preserve"> COUNTIF(E15:E34,"&gt;"&amp;" T")</f>
        <v>20</v>
      </c>
    </row>
    <row r="16" spans="1:7" ht="19" x14ac:dyDescent="0.2">
      <c r="B16" s="37" t="s">
        <v>3</v>
      </c>
      <c r="C16" s="51"/>
      <c r="D16" s="74"/>
      <c r="E16" s="58" t="str">
        <f t="shared" si="0"/>
        <v>—</v>
      </c>
      <c r="F16" t="str">
        <f t="shared" ref="F16:F34" si="1">IF(ISNUMBER($C$35),IF($C$35&lt;300,IF(OR(C16&lt;$C$35*(1-0.15),C16&gt;$C$35*(1+0.15)),3,IF(OR(C16&lt;$C$35*(1-0.075),C16&gt;$C$35*(1+0.075)),1,0)),IF(OR(C16&lt;$C$35*(1-0.2),C16&gt;$C$35*(1+0.2)),3,IF(OR(C16&lt;$C$35*(1-0.1),C16&gt;$C$35*(1+0.1)),1,0))),"—")</f>
        <v>—</v>
      </c>
    </row>
    <row r="17" spans="2:6" ht="19" x14ac:dyDescent="0.2">
      <c r="B17" s="37" t="s">
        <v>4</v>
      </c>
      <c r="C17" s="51"/>
      <c r="D17" s="74"/>
      <c r="E17" s="58" t="str">
        <f t="shared" si="0"/>
        <v>—</v>
      </c>
      <c r="F17" t="str">
        <f t="shared" si="1"/>
        <v>—</v>
      </c>
    </row>
    <row r="18" spans="2:6" ht="19" x14ac:dyDescent="0.2">
      <c r="B18" s="37" t="s">
        <v>5</v>
      </c>
      <c r="C18" s="51"/>
      <c r="D18" s="74"/>
      <c r="E18" s="58" t="str">
        <f t="shared" si="0"/>
        <v>—</v>
      </c>
      <c r="F18" t="str">
        <f t="shared" si="1"/>
        <v>—</v>
      </c>
    </row>
    <row r="19" spans="2:6" ht="19" x14ac:dyDescent="0.2">
      <c r="B19" s="37" t="s">
        <v>6</v>
      </c>
      <c r="C19" s="51"/>
      <c r="D19" s="74"/>
      <c r="E19" s="58" t="str">
        <f t="shared" si="0"/>
        <v>—</v>
      </c>
      <c r="F19" t="str">
        <f t="shared" si="1"/>
        <v>—</v>
      </c>
    </row>
    <row r="20" spans="2:6" ht="19" x14ac:dyDescent="0.2">
      <c r="B20" s="37" t="s">
        <v>7</v>
      </c>
      <c r="C20" s="51"/>
      <c r="D20" s="74"/>
      <c r="E20" s="58" t="str">
        <f t="shared" si="0"/>
        <v>—</v>
      </c>
      <c r="F20" t="str">
        <f t="shared" si="1"/>
        <v>—</v>
      </c>
    </row>
    <row r="21" spans="2:6" ht="19" x14ac:dyDescent="0.2">
      <c r="B21" s="37" t="s">
        <v>8</v>
      </c>
      <c r="C21" s="51"/>
      <c r="D21" s="74"/>
      <c r="E21" s="58" t="str">
        <f t="shared" si="0"/>
        <v>—</v>
      </c>
      <c r="F21" t="str">
        <f t="shared" si="1"/>
        <v>—</v>
      </c>
    </row>
    <row r="22" spans="2:6" ht="19" x14ac:dyDescent="0.2">
      <c r="B22" s="37" t="s">
        <v>9</v>
      </c>
      <c r="C22" s="51"/>
      <c r="D22" s="74"/>
      <c r="E22" s="58" t="str">
        <f t="shared" si="0"/>
        <v>—</v>
      </c>
      <c r="F22" t="str">
        <f t="shared" si="1"/>
        <v>—</v>
      </c>
    </row>
    <row r="23" spans="2:6" ht="19" x14ac:dyDescent="0.2">
      <c r="B23" s="37" t="s">
        <v>10</v>
      </c>
      <c r="C23" s="51"/>
      <c r="D23" s="74"/>
      <c r="E23" s="58" t="str">
        <f>IF(ISNUMBER($C$35),IF($C$35&lt;300,IF(OR(C23&lt;$C$35*(1-0.15),C23&gt;$C$35*(1+0.15)),"&gt; 2T",IF(OR(C23&lt;$C$35*(1-0.075),C23&gt;$C$35*(1+0.075)),"&gt; T","PASS")),IF(OR(C23&lt;$C$35*(1-0.2),C23&gt;$C$35*(1+0.2)),"&gt; 2T",IF(OR(C23&lt;$C$35*(1-0.1),C23&gt;$C$35*(1+0.1)),"&gt; T","PASS"))),"—")</f>
        <v>—</v>
      </c>
      <c r="F23" t="str">
        <f t="shared" si="1"/>
        <v>—</v>
      </c>
    </row>
    <row r="24" spans="2:6" ht="19" x14ac:dyDescent="0.2">
      <c r="B24" s="37" t="s">
        <v>11</v>
      </c>
      <c r="C24" s="51"/>
      <c r="D24" s="74"/>
      <c r="E24" s="58" t="str">
        <f t="shared" ref="E24:E33" si="2">IF(ISNUMBER($C$35),IF($C$35&lt;300,IF(OR(C24&lt;$C$35*(1-0.15),C24&gt;$C$35*(1+0.15)),"&gt; 2T",IF(OR(C24&lt;$C$35*(1-0.075),C24&gt;$C$35*(1+0.075)),"&gt; T","PASS")),IF(OR(C24&lt;$C$35*(1-0.2),C24&gt;$C$35*(1+0.2)),"&gt; 2T",IF(OR(C24&lt;$C$35*(1-0.1),C24&gt;$C$35*(1+0.1)),"&gt; T","PASS"))),"—")</f>
        <v>—</v>
      </c>
      <c r="F24" t="str">
        <f t="shared" si="1"/>
        <v>—</v>
      </c>
    </row>
    <row r="25" spans="2:6" ht="19" x14ac:dyDescent="0.2">
      <c r="B25" s="37" t="s">
        <v>40</v>
      </c>
      <c r="C25" s="51"/>
      <c r="D25" s="74"/>
      <c r="E25" s="58" t="str">
        <f t="shared" si="2"/>
        <v>—</v>
      </c>
      <c r="F25" t="str">
        <f t="shared" si="1"/>
        <v>—</v>
      </c>
    </row>
    <row r="26" spans="2:6" ht="19" x14ac:dyDescent="0.2">
      <c r="B26" s="37" t="s">
        <v>41</v>
      </c>
      <c r="C26" s="51"/>
      <c r="D26" s="74"/>
      <c r="E26" s="58" t="str">
        <f t="shared" si="2"/>
        <v>—</v>
      </c>
      <c r="F26" t="str">
        <f t="shared" si="1"/>
        <v>—</v>
      </c>
    </row>
    <row r="27" spans="2:6" ht="19" x14ac:dyDescent="0.2">
      <c r="B27" s="37" t="s">
        <v>42</v>
      </c>
      <c r="C27" s="51"/>
      <c r="D27" s="74"/>
      <c r="E27" s="58" t="str">
        <f t="shared" si="2"/>
        <v>—</v>
      </c>
      <c r="F27" t="str">
        <f t="shared" si="1"/>
        <v>—</v>
      </c>
    </row>
    <row r="28" spans="2:6" ht="19" x14ac:dyDescent="0.2">
      <c r="B28" s="37" t="s">
        <v>43</v>
      </c>
      <c r="C28" s="51"/>
      <c r="D28" s="74"/>
      <c r="E28" s="58" t="str">
        <f t="shared" si="2"/>
        <v>—</v>
      </c>
      <c r="F28" t="str">
        <f t="shared" si="1"/>
        <v>—</v>
      </c>
    </row>
    <row r="29" spans="2:6" ht="19" x14ac:dyDescent="0.2">
      <c r="B29" s="37" t="s">
        <v>44</v>
      </c>
      <c r="C29" s="51"/>
      <c r="D29" s="74"/>
      <c r="E29" s="58" t="str">
        <f t="shared" si="2"/>
        <v>—</v>
      </c>
      <c r="F29" t="str">
        <f t="shared" si="1"/>
        <v>—</v>
      </c>
    </row>
    <row r="30" spans="2:6" ht="19" x14ac:dyDescent="0.2">
      <c r="B30" s="37" t="s">
        <v>45</v>
      </c>
      <c r="C30" s="51"/>
      <c r="D30" s="74"/>
      <c r="E30" s="58" t="str">
        <f t="shared" si="2"/>
        <v>—</v>
      </c>
      <c r="F30" t="str">
        <f t="shared" si="1"/>
        <v>—</v>
      </c>
    </row>
    <row r="31" spans="2:6" ht="19" x14ac:dyDescent="0.2">
      <c r="B31" s="37" t="s">
        <v>46</v>
      </c>
      <c r="C31" s="51"/>
      <c r="D31" s="74"/>
      <c r="E31" s="58" t="str">
        <f t="shared" si="2"/>
        <v>—</v>
      </c>
      <c r="F31" t="str">
        <f t="shared" si="1"/>
        <v>—</v>
      </c>
    </row>
    <row r="32" spans="2:6" ht="19" x14ac:dyDescent="0.2">
      <c r="B32" s="37" t="s">
        <v>47</v>
      </c>
      <c r="C32" s="51"/>
      <c r="D32" s="74"/>
      <c r="E32" s="58" t="str">
        <f t="shared" si="2"/>
        <v>—</v>
      </c>
      <c r="F32" t="str">
        <f t="shared" si="1"/>
        <v>—</v>
      </c>
    </row>
    <row r="33" spans="2:6" ht="19" x14ac:dyDescent="0.2">
      <c r="B33" s="37" t="s">
        <v>48</v>
      </c>
      <c r="C33" s="51"/>
      <c r="D33" s="74"/>
      <c r="E33" s="58" t="str">
        <f t="shared" si="2"/>
        <v>—</v>
      </c>
      <c r="F33" t="str">
        <f t="shared" si="1"/>
        <v>—</v>
      </c>
    </row>
    <row r="34" spans="2:6" ht="19" x14ac:dyDescent="0.2">
      <c r="B34" s="37" t="s">
        <v>49</v>
      </c>
      <c r="C34" s="52"/>
      <c r="D34" s="75"/>
      <c r="E34" s="58" t="str">
        <f>IF(ISNUMBER($C$35),IF($C$35&lt;300,IF(OR(C34&lt;$C$35*(1-0.15),C34&gt;$C$35*(1+0.15)),"&gt; 2T",IF(OR(C34&lt;$C$35*(1-0.075),C34&gt;$C$35*(1+0.075)),"&gt; T","PASS")),IF(OR(C34&lt;$C$35*(1-0.2),C34&gt;$C$35*(1+0.2)),"&gt; 2T",IF(OR(C34&lt;$C$35*(1-0.1),C34&gt;$C$35*(1+0.1)),"&gt; T","PASS"))),"—")</f>
        <v>—</v>
      </c>
      <c r="F34" t="str">
        <f t="shared" si="1"/>
        <v>—</v>
      </c>
    </row>
    <row r="35" spans="2:6" ht="20" x14ac:dyDescent="0.2">
      <c r="B35" s="13" t="s">
        <v>15</v>
      </c>
      <c r="C35" s="17" t="str">
        <f>IF(ISNUMBER(AVERAGE(C15:C34)),AVERAGE(C15:C34),"—")</f>
        <v>—</v>
      </c>
      <c r="D35" s="78" t="s">
        <v>52</v>
      </c>
      <c r="E35" s="76" t="str">
        <f>IF(SUM(F15:F34)&gt;3,"FAIL",IF(SUM(F15:F34)&gt;0,"WARNING","PASS"))</f>
        <v>PASS</v>
      </c>
    </row>
    <row r="36" spans="2:6" ht="20" x14ac:dyDescent="0.2">
      <c r="B36" s="16" t="s">
        <v>16</v>
      </c>
      <c r="C36" s="17" t="str">
        <f>IF(ISNUMBER(STDEV(C15:C34)),STDEV(C15:C34),"—")</f>
        <v>—</v>
      </c>
      <c r="D36" s="79"/>
      <c r="E36" s="77"/>
    </row>
    <row r="37" spans="2:6" ht="20" x14ac:dyDescent="0.2">
      <c r="B37" s="16" t="s">
        <v>18</v>
      </c>
      <c r="C37" s="17" t="str">
        <f>IF(ISNUMBER(C36/C35),C36/C35,"—")</f>
        <v>—</v>
      </c>
      <c r="E37" s="59"/>
    </row>
    <row r="38" spans="2:6" x14ac:dyDescent="0.2">
      <c r="B38" s="60"/>
      <c r="E38" s="59"/>
    </row>
    <row r="39" spans="2:6" ht="19" x14ac:dyDescent="0.25">
      <c r="B39" s="29"/>
      <c r="C39" s="6"/>
      <c r="D39" s="7"/>
      <c r="E39" s="5"/>
    </row>
    <row r="40" spans="2:6" ht="26" x14ac:dyDescent="0.2">
      <c r="B40" s="66" t="s">
        <v>34</v>
      </c>
      <c r="C40" s="67"/>
      <c r="D40" s="67"/>
      <c r="E40" s="68"/>
    </row>
    <row r="41" spans="2:6" ht="26" x14ac:dyDescent="0.2">
      <c r="B41" s="2" t="s">
        <v>29</v>
      </c>
      <c r="C41" s="69"/>
      <c r="D41" s="69"/>
      <c r="E41" s="12"/>
    </row>
    <row r="42" spans="2:6" ht="26" x14ac:dyDescent="0.25">
      <c r="B42" s="2" t="s">
        <v>30</v>
      </c>
      <c r="C42" s="70"/>
      <c r="D42" s="70"/>
      <c r="E42" s="5"/>
    </row>
    <row r="43" spans="2:6" ht="26" x14ac:dyDescent="0.25">
      <c r="B43" s="2"/>
      <c r="C43" s="3"/>
      <c r="D43" s="4"/>
      <c r="E43" s="5"/>
    </row>
    <row r="44" spans="2:6" ht="26" x14ac:dyDescent="0.25">
      <c r="B44" s="2"/>
      <c r="C44" s="6" t="s">
        <v>33</v>
      </c>
      <c r="D44" s="7"/>
      <c r="E44" s="5"/>
    </row>
    <row r="45" spans="2:6" ht="20" thickBot="1" x14ac:dyDescent="0.3">
      <c r="B45" s="8"/>
      <c r="C45" s="9"/>
      <c r="D45" s="9"/>
      <c r="E45" s="10"/>
    </row>
  </sheetData>
  <sheetProtection sheet="1" objects="1" scenarios="1"/>
  <mergeCells count="11">
    <mergeCell ref="C41:D41"/>
    <mergeCell ref="C42:D42"/>
    <mergeCell ref="B10:D12"/>
    <mergeCell ref="D15:D34"/>
    <mergeCell ref="E35:E36"/>
    <mergeCell ref="D35:D36"/>
    <mergeCell ref="B2:E2"/>
    <mergeCell ref="C5:D5"/>
    <mergeCell ref="C6:D6"/>
    <mergeCell ref="C8:D8"/>
    <mergeCell ref="B40:E40"/>
  </mergeCells>
  <phoneticPr fontId="2" type="noConversion"/>
  <dataValidations count="2">
    <dataValidation type="date" operator="greaterThanOrEqual" allowBlank="1" showInputMessage="1" showErrorMessage="1" sqref="C7:C8 D7" xr:uid="{18577BEE-C5E6-4546-8C1E-D27181D68502}">
      <formula1>1</formula1>
    </dataValidation>
    <dataValidation type="decimal" operator="greaterThan" allowBlank="1" showInputMessage="1" showErrorMessage="1" sqref="C15:C34" xr:uid="{66FB038E-D993-7E4A-B2E1-A6EF13C65EAB}">
      <formula1>0</formula1>
    </dataValidation>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27016-4AC6-0A4A-9CD2-6DC89CE76DAC}">
  <sheetPr>
    <pageSetUpPr fitToPage="1"/>
  </sheetPr>
  <dimension ref="B1:E43"/>
  <sheetViews>
    <sheetView tabSelected="1" zoomScale="92" workbookViewId="0">
      <selection activeCell="F19" sqref="F19"/>
    </sheetView>
  </sheetViews>
  <sheetFormatPr baseColWidth="10" defaultRowHeight="19" x14ac:dyDescent="0.25"/>
  <cols>
    <col min="1" max="1" width="1.6640625" style="1" customWidth="1"/>
    <col min="2" max="2" width="42.5" style="1" customWidth="1"/>
    <col min="3" max="4" width="24" style="11" customWidth="1"/>
    <col min="5" max="5" width="24" style="1" customWidth="1"/>
    <col min="6" max="6" width="1.6640625" style="1" customWidth="1"/>
    <col min="7" max="16384" width="10.83203125" style="1"/>
  </cols>
  <sheetData>
    <row r="1" spans="2:5" ht="10" customHeight="1" thickBot="1" x14ac:dyDescent="0.3"/>
    <row r="2" spans="2:5" ht="30" x14ac:dyDescent="0.25">
      <c r="B2" s="61" t="s">
        <v>23</v>
      </c>
      <c r="C2" s="62"/>
      <c r="D2" s="62"/>
      <c r="E2" s="63"/>
    </row>
    <row r="3" spans="2:5" ht="18" customHeight="1" x14ac:dyDescent="0.25">
      <c r="B3" s="47"/>
      <c r="C3" s="48"/>
      <c r="D3" s="48"/>
      <c r="E3" s="49"/>
    </row>
    <row r="4" spans="2:5" ht="30" x14ac:dyDescent="0.35">
      <c r="B4" s="50" t="s">
        <v>35</v>
      </c>
      <c r="C4" s="23"/>
      <c r="D4" s="23"/>
      <c r="E4" s="24"/>
    </row>
    <row r="5" spans="2:5" s="35" customFormat="1" ht="29" customHeight="1" x14ac:dyDescent="0.2">
      <c r="B5" s="45" t="s">
        <v>29</v>
      </c>
      <c r="C5" s="64"/>
      <c r="D5" s="64"/>
      <c r="E5" s="44"/>
    </row>
    <row r="6" spans="2:5" s="35" customFormat="1" ht="29" customHeight="1" x14ac:dyDescent="0.2">
      <c r="B6" s="45" t="s">
        <v>30</v>
      </c>
      <c r="C6" s="64"/>
      <c r="D6" s="64"/>
      <c r="E6" s="44"/>
    </row>
    <row r="7" spans="2:5" s="35" customFormat="1" ht="29" customHeight="1" x14ac:dyDescent="0.2">
      <c r="B7" s="45"/>
      <c r="C7" s="46"/>
      <c r="D7" s="46"/>
      <c r="E7" s="44"/>
    </row>
    <row r="8" spans="2:5" s="35" customFormat="1" ht="29" customHeight="1" x14ac:dyDescent="0.2">
      <c r="B8" s="45" t="s">
        <v>36</v>
      </c>
      <c r="C8" s="65"/>
      <c r="D8" s="65"/>
      <c r="E8" s="44"/>
    </row>
    <row r="9" spans="2:5" ht="30" x14ac:dyDescent="0.35">
      <c r="B9" s="39"/>
      <c r="C9" s="23"/>
      <c r="D9" s="23"/>
      <c r="E9" s="24"/>
    </row>
    <row r="10" spans="2:5" s="54" customFormat="1" ht="34" customHeight="1" x14ac:dyDescent="0.25">
      <c r="B10" s="71" t="s">
        <v>31</v>
      </c>
      <c r="C10" s="72"/>
      <c r="D10" s="72"/>
      <c r="E10" s="53"/>
    </row>
    <row r="11" spans="2:5" s="54" customFormat="1" ht="34" customHeight="1" x14ac:dyDescent="0.25">
      <c r="B11" s="80" t="s">
        <v>37</v>
      </c>
      <c r="C11" s="81"/>
      <c r="D11" s="81"/>
      <c r="E11" s="53"/>
    </row>
    <row r="12" spans="2:5" s="54" customFormat="1" ht="34" customHeight="1" x14ac:dyDescent="0.25">
      <c r="B12" s="80" t="s">
        <v>0</v>
      </c>
      <c r="C12" s="81"/>
      <c r="D12" s="81"/>
      <c r="E12" s="53"/>
    </row>
    <row r="13" spans="2:5" ht="76" customHeight="1" x14ac:dyDescent="0.25">
      <c r="B13" s="71" t="s">
        <v>38</v>
      </c>
      <c r="C13" s="72"/>
      <c r="D13" s="72"/>
      <c r="E13" s="24"/>
    </row>
    <row r="14" spans="2:5" ht="25" customHeight="1" thickBot="1" x14ac:dyDescent="0.3">
      <c r="B14" s="22"/>
      <c r="C14" s="23"/>
      <c r="D14" s="23"/>
      <c r="E14" s="40"/>
    </row>
    <row r="15" spans="2:5" ht="55" customHeight="1" x14ac:dyDescent="0.25">
      <c r="B15" s="41" t="s">
        <v>1</v>
      </c>
      <c r="C15" s="42" t="s">
        <v>12</v>
      </c>
      <c r="D15" s="42" t="s">
        <v>13</v>
      </c>
      <c r="E15" s="43" t="s">
        <v>14</v>
      </c>
    </row>
    <row r="16" spans="2:5" s="35" customFormat="1" ht="25" customHeight="1" x14ac:dyDescent="0.2">
      <c r="B16" s="37" t="s">
        <v>2</v>
      </c>
      <c r="C16" s="51"/>
      <c r="D16" s="51"/>
      <c r="E16" s="34" t="str">
        <f t="shared" ref="E16:E25" si="0">IF(ISNUMBER(D16*C16/$C$26),D16*C16/$C$26,"—")</f>
        <v>—</v>
      </c>
    </row>
    <row r="17" spans="2:5" s="35" customFormat="1" ht="25" customHeight="1" x14ac:dyDescent="0.2">
      <c r="B17" s="37" t="s">
        <v>3</v>
      </c>
      <c r="C17" s="51"/>
      <c r="D17" s="51"/>
      <c r="E17" s="34" t="str">
        <f t="shared" si="0"/>
        <v>—</v>
      </c>
    </row>
    <row r="18" spans="2:5" s="35" customFormat="1" ht="25" customHeight="1" x14ac:dyDescent="0.2">
      <c r="B18" s="37" t="s">
        <v>4</v>
      </c>
      <c r="C18" s="51"/>
      <c r="D18" s="51"/>
      <c r="E18" s="34" t="str">
        <f t="shared" si="0"/>
        <v>—</v>
      </c>
    </row>
    <row r="19" spans="2:5" s="35" customFormat="1" ht="25" customHeight="1" x14ac:dyDescent="0.2">
      <c r="B19" s="37" t="s">
        <v>5</v>
      </c>
      <c r="C19" s="51"/>
      <c r="D19" s="51"/>
      <c r="E19" s="34" t="str">
        <f t="shared" si="0"/>
        <v>—</v>
      </c>
    </row>
    <row r="20" spans="2:5" s="35" customFormat="1" ht="25" customHeight="1" x14ac:dyDescent="0.2">
      <c r="B20" s="37" t="s">
        <v>6</v>
      </c>
      <c r="C20" s="51"/>
      <c r="D20" s="51"/>
      <c r="E20" s="34" t="str">
        <f t="shared" si="0"/>
        <v>—</v>
      </c>
    </row>
    <row r="21" spans="2:5" s="35" customFormat="1" ht="25" customHeight="1" x14ac:dyDescent="0.2">
      <c r="B21" s="37" t="s">
        <v>7</v>
      </c>
      <c r="C21" s="51"/>
      <c r="D21" s="51"/>
      <c r="E21" s="34" t="str">
        <f t="shared" si="0"/>
        <v>—</v>
      </c>
    </row>
    <row r="22" spans="2:5" s="35" customFormat="1" ht="25" customHeight="1" x14ac:dyDescent="0.2">
      <c r="B22" s="37" t="s">
        <v>8</v>
      </c>
      <c r="C22" s="51"/>
      <c r="D22" s="51"/>
      <c r="E22" s="34" t="str">
        <f t="shared" si="0"/>
        <v>—</v>
      </c>
    </row>
    <row r="23" spans="2:5" s="35" customFormat="1" ht="25" customHeight="1" x14ac:dyDescent="0.2">
      <c r="B23" s="37" t="s">
        <v>9</v>
      </c>
      <c r="C23" s="51"/>
      <c r="D23" s="51"/>
      <c r="E23" s="34" t="str">
        <f t="shared" si="0"/>
        <v>—</v>
      </c>
    </row>
    <row r="24" spans="2:5" s="35" customFormat="1" ht="25" customHeight="1" x14ac:dyDescent="0.2">
      <c r="B24" s="37" t="s">
        <v>10</v>
      </c>
      <c r="C24" s="51"/>
      <c r="D24" s="51"/>
      <c r="E24" s="34" t="str">
        <f t="shared" si="0"/>
        <v>—</v>
      </c>
    </row>
    <row r="25" spans="2:5" s="35" customFormat="1" ht="25" customHeight="1" x14ac:dyDescent="0.2">
      <c r="B25" s="38" t="s">
        <v>11</v>
      </c>
      <c r="C25" s="52"/>
      <c r="D25" s="52"/>
      <c r="E25" s="36" t="str">
        <f t="shared" si="0"/>
        <v>—</v>
      </c>
    </row>
    <row r="26" spans="2:5" ht="25" customHeight="1" x14ac:dyDescent="0.25">
      <c r="B26" s="13" t="s">
        <v>15</v>
      </c>
      <c r="C26" s="14" t="str">
        <f>IF(ISNUMBER(AVERAGE(C16:C25)),AVERAGE(C16:C25),"—")</f>
        <v>—</v>
      </c>
      <c r="D26" s="14" t="str">
        <f>IF(ISNUMBER(AVERAGE(D16:D25)),AVERAGE(D16:D25),"—")</f>
        <v>—</v>
      </c>
      <c r="E26" s="15" t="str">
        <f t="shared" ref="E26" si="1">IF(ISNUMBER(AVERAGE(E16:E25)),AVERAGE(E16:E25),"—")</f>
        <v>—</v>
      </c>
    </row>
    <row r="27" spans="2:5" ht="25" customHeight="1" x14ac:dyDescent="0.25">
      <c r="B27" s="16" t="s">
        <v>16</v>
      </c>
      <c r="C27" s="17" t="str">
        <f>IF(ISNUMBER(STDEV(C16:C25)),STDEV(C16:C25),"—")</f>
        <v>—</v>
      </c>
      <c r="D27" s="17" t="str">
        <f>IF(ISNUMBER(STDEV(D16:D25)),STDEV(D16:D25),"—")</f>
        <v>—</v>
      </c>
      <c r="E27" s="18" t="str">
        <f t="shared" ref="E27" si="2">IF(ISNUMBER(STDEV(E16:E25)),STDEV(E16:E25),"—")</f>
        <v>—</v>
      </c>
    </row>
    <row r="28" spans="2:5" ht="25" customHeight="1" x14ac:dyDescent="0.25">
      <c r="B28" s="16" t="s">
        <v>18</v>
      </c>
      <c r="C28" s="17" t="str">
        <f>IF(ISNUMBER(C27/C26),C27/C26,"—")</f>
        <v>—</v>
      </c>
      <c r="D28" s="17" t="str">
        <f>IF(ISNUMBER(D27/D26),D27/D26,"—")</f>
        <v>—</v>
      </c>
      <c r="E28" s="18" t="str">
        <f t="shared" ref="E28" si="3">IF(ISNUMBER(E27/E26),E27/E26,"—")</f>
        <v>—</v>
      </c>
    </row>
    <row r="29" spans="2:5" ht="25" customHeight="1" thickBot="1" x14ac:dyDescent="0.3">
      <c r="B29" s="19" t="s">
        <v>17</v>
      </c>
      <c r="C29" s="20" t="str">
        <f>IF(ISNUMBER(C28*C28),C28*C28,"—")</f>
        <v>—</v>
      </c>
      <c r="D29" s="20" t="str">
        <f>IF(ISNUMBER(D28*D28),D28*D28,"—")</f>
        <v>—</v>
      </c>
      <c r="E29" s="21" t="str">
        <f t="shared" ref="E29" si="4">IF(ISNUMBER(E28*E28),E28*E28,"—")</f>
        <v>—</v>
      </c>
    </row>
    <row r="30" spans="2:5" ht="25" customHeight="1" x14ac:dyDescent="0.25">
      <c r="B30" s="22"/>
      <c r="C30" s="23"/>
      <c r="D30" s="23"/>
      <c r="E30" s="24"/>
    </row>
    <row r="31" spans="2:5" ht="25" customHeight="1" x14ac:dyDescent="0.25">
      <c r="B31" s="25"/>
      <c r="C31" s="26" t="s">
        <v>32</v>
      </c>
      <c r="D31" s="27" t="s">
        <v>20</v>
      </c>
      <c r="E31" s="28" t="s">
        <v>24</v>
      </c>
    </row>
    <row r="32" spans="2:5" ht="25" customHeight="1" x14ac:dyDescent="0.25">
      <c r="B32" s="29" t="s">
        <v>19</v>
      </c>
      <c r="C32" s="30" t="str">
        <f>D26</f>
        <v>—</v>
      </c>
      <c r="D32" s="31" t="s">
        <v>21</v>
      </c>
      <c r="E32" s="5" t="str">
        <f>IF(ISNUMBER(C32),IF(AND(C32&gt;=95,C32&lt;=105),"PASS","FAIL"),"—")</f>
        <v>—</v>
      </c>
    </row>
    <row r="33" spans="2:5" ht="25" customHeight="1" x14ac:dyDescent="0.25">
      <c r="B33" s="29" t="s">
        <v>27</v>
      </c>
      <c r="C33" s="6" t="str">
        <f>D28</f>
        <v>—</v>
      </c>
      <c r="D33" s="31" t="s">
        <v>28</v>
      </c>
      <c r="E33" s="5" t="str">
        <f>IF(ISNUMBER(C33),IF(C33&lt;=0.1,"PASS","FAIL"),"—")</f>
        <v>—</v>
      </c>
    </row>
    <row r="34" spans="2:5" ht="25" customHeight="1" x14ac:dyDescent="0.25">
      <c r="B34" s="29" t="s">
        <v>25</v>
      </c>
      <c r="C34" s="6" t="str">
        <f>IF(ISNUMBER(C29/(C29+E29)),C29/(C29+E29),"—")</f>
        <v>—</v>
      </c>
      <c r="D34" s="7" t="s">
        <v>22</v>
      </c>
      <c r="E34" s="5" t="str">
        <f>IF(ISNUMBER(C34),IF(AND(C34&gt;=40,C34&lt;=60),"PASS","FAIL"),"—")</f>
        <v>—</v>
      </c>
    </row>
    <row r="35" spans="2:5" ht="25" customHeight="1" x14ac:dyDescent="0.25">
      <c r="B35" s="32" t="s">
        <v>26</v>
      </c>
      <c r="C35" s="3" t="str">
        <f>IF(ISNUMBER(E29/(C29+E29)),E29/(C29+E29),"—")</f>
        <v>—</v>
      </c>
      <c r="D35" s="4" t="s">
        <v>22</v>
      </c>
      <c r="E35" s="33" t="str">
        <f>IF(ISNUMBER(C35),IF(AND(C35&gt;=40,C35&lt;=60),"PASS","FAIL"),"—")</f>
        <v>—</v>
      </c>
    </row>
    <row r="36" spans="2:5" ht="25" customHeight="1" x14ac:dyDescent="0.25">
      <c r="B36" s="29"/>
      <c r="C36" s="6"/>
      <c r="D36" s="7"/>
      <c r="E36" s="5"/>
    </row>
    <row r="37" spans="2:5" ht="25" customHeight="1" x14ac:dyDescent="0.25">
      <c r="B37" s="66" t="s">
        <v>34</v>
      </c>
      <c r="C37" s="67"/>
      <c r="D37" s="67"/>
      <c r="E37" s="68"/>
    </row>
    <row r="38" spans="2:5" ht="32" customHeight="1" x14ac:dyDescent="0.25">
      <c r="B38" s="2" t="s">
        <v>29</v>
      </c>
      <c r="C38" s="69"/>
      <c r="D38" s="69"/>
      <c r="E38" s="12"/>
    </row>
    <row r="39" spans="2:5" ht="32" customHeight="1" x14ac:dyDescent="0.25">
      <c r="B39" s="2" t="s">
        <v>30</v>
      </c>
      <c r="C39" s="70"/>
      <c r="D39" s="70"/>
      <c r="E39" s="5"/>
    </row>
    <row r="40" spans="2:5" ht="75" customHeight="1" x14ac:dyDescent="0.25">
      <c r="B40" s="2"/>
      <c r="C40" s="3"/>
      <c r="D40" s="4"/>
      <c r="E40" s="5"/>
    </row>
    <row r="41" spans="2:5" ht="25" customHeight="1" x14ac:dyDescent="0.25">
      <c r="B41" s="2"/>
      <c r="C41" s="6" t="s">
        <v>33</v>
      </c>
      <c r="D41" s="7"/>
      <c r="E41" s="5"/>
    </row>
    <row r="42" spans="2:5" ht="20" thickBot="1" x14ac:dyDescent="0.3">
      <c r="B42" s="8"/>
      <c r="C42" s="9"/>
      <c r="D42" s="9"/>
      <c r="E42" s="10"/>
    </row>
    <row r="43" spans="2:5" ht="10" customHeight="1" x14ac:dyDescent="0.25"/>
  </sheetData>
  <sheetProtection sheet="1" objects="1" scenarios="1"/>
  <mergeCells count="11">
    <mergeCell ref="C38:D38"/>
    <mergeCell ref="C39:D39"/>
    <mergeCell ref="C8:D8"/>
    <mergeCell ref="B2:E2"/>
    <mergeCell ref="B37:E37"/>
    <mergeCell ref="B11:D11"/>
    <mergeCell ref="B12:D12"/>
    <mergeCell ref="B13:D13"/>
    <mergeCell ref="B10:D10"/>
    <mergeCell ref="C5:D5"/>
    <mergeCell ref="C6:D6"/>
  </mergeCells>
  <phoneticPr fontId="2" type="noConversion"/>
  <conditionalFormatting sqref="C33">
    <cfRule type="colorScale" priority="1">
      <colorScale>
        <cfvo type="num" val="0"/>
        <cfvo type="num" val="0.1"/>
        <cfvo type="num" val="1"/>
        <color rgb="FF00B050"/>
        <color theme="0"/>
        <color rgb="FFFF0000"/>
      </colorScale>
    </cfRule>
  </conditionalFormatting>
  <dataValidations count="2">
    <dataValidation type="decimal" operator="greaterThan" allowBlank="1" showInputMessage="1" showErrorMessage="1" sqref="C16:D25" xr:uid="{ECE69B60-DB13-754B-B8B5-44051E76B8E1}">
      <formula1>0</formula1>
    </dataValidation>
    <dataValidation type="date" operator="greaterThanOrEqual" allowBlank="1" showInputMessage="1" showErrorMessage="1" sqref="C8 C7 D7" xr:uid="{6EEF814F-3C9E-E447-913A-1B0D0B4E5137}">
      <formula1>1</formula1>
    </dataValidation>
  </dataValidations>
  <pageMargins left="0.7" right="0.7" top="0.75" bottom="0.75" header="0.3" footer="0.3"/>
  <pageSetup paperSize="9" scale="66"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Mass_Uniformity</vt:lpstr>
      <vt:lpstr>Variability_Assesment</vt:lpstr>
      <vt:lpstr>Variability_Assesment!Zone_d_impression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Frédéric Marçon</cp:lastModifiedBy>
  <dcterms:created xsi:type="dcterms:W3CDTF">2023-06-29T07:16:38Z</dcterms:created>
  <dcterms:modified xsi:type="dcterms:W3CDTF">2024-01-08T12:29:05Z</dcterms:modified>
</cp:coreProperties>
</file>